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455" windowWidth="18885" windowHeight="6660" activeTab="0"/>
  </bookViews>
  <sheets>
    <sheet name="Instructions" sheetId="1" r:id="rId1"/>
    <sheet name="Aggregator" sheetId="2" r:id="rId2"/>
  </sheets>
  <definedNames>
    <definedName name="_xlnm.Print_Area" localSheetId="1">'Aggregator'!$A$1:$S$35</definedName>
  </definedNames>
  <calcPr fullCalcOnLoad="1"/>
</workbook>
</file>

<file path=xl/sharedStrings.xml><?xml version="1.0" encoding="utf-8"?>
<sst xmlns="http://schemas.openxmlformats.org/spreadsheetml/2006/main" count="96" uniqueCount="68">
  <si>
    <t>Grade</t>
  </si>
  <si>
    <t>UMS</t>
  </si>
  <si>
    <t>A*</t>
  </si>
  <si>
    <t>B</t>
  </si>
  <si>
    <t>C</t>
  </si>
  <si>
    <t>D</t>
  </si>
  <si>
    <t>U</t>
  </si>
  <si>
    <t>E</t>
  </si>
  <si>
    <t>Surname</t>
  </si>
  <si>
    <t>Forename</t>
  </si>
  <si>
    <t>Set</t>
  </si>
  <si>
    <t>"Max UMS"</t>
  </si>
  <si>
    <t>F</t>
  </si>
  <si>
    <t>G</t>
  </si>
  <si>
    <t>There is space to fill in students' names and sets.</t>
  </si>
  <si>
    <t>c</t>
  </si>
  <si>
    <t>d</t>
  </si>
  <si>
    <t>e</t>
  </si>
  <si>
    <t>f</t>
  </si>
  <si>
    <t>g</t>
  </si>
  <si>
    <t>u</t>
  </si>
  <si>
    <t>a*</t>
  </si>
  <si>
    <t>b</t>
  </si>
  <si>
    <t>a</t>
  </si>
  <si>
    <t>UB Raw</t>
  </si>
  <si>
    <t>UB UMS</t>
  </si>
  <si>
    <t>Unit C - Higher Tier</t>
  </si>
  <si>
    <t>Unit C - Foundation Tier</t>
  </si>
  <si>
    <t>GCSE Mathematics A (J562) - Aggregate</t>
  </si>
  <si>
    <t>1st UMS</t>
  </si>
  <si>
    <t>Re-sit UMS</t>
  </si>
  <si>
    <t>Raw score</t>
  </si>
  <si>
    <t>Tier</t>
  </si>
  <si>
    <t>Unit A (A501) Results</t>
  </si>
  <si>
    <t>Unit B (A502) Results</t>
  </si>
  <si>
    <t>J562 AGGREGATE (including mock)</t>
  </si>
  <si>
    <t>OVERALL UMS</t>
  </si>
  <si>
    <t>OVERALL GRADE</t>
  </si>
  <si>
    <t>Threshold</t>
  </si>
  <si>
    <t>UMS required</t>
  </si>
  <si>
    <r>
      <t xml:space="preserve">Unit C (A503)
</t>
    </r>
    <r>
      <rPr>
        <b/>
        <u val="single"/>
        <sz val="10"/>
        <rFont val="Arial"/>
        <family val="2"/>
      </rPr>
      <t>Mock exam performance</t>
    </r>
  </si>
  <si>
    <t>A</t>
  </si>
  <si>
    <t>Thresh</t>
  </si>
  <si>
    <t>Target grade</t>
  </si>
  <si>
    <t>GCSE Mathematics A (J562)</t>
  </si>
  <si>
    <r>
      <t xml:space="preserve">The Aggregator </t>
    </r>
    <r>
      <rPr>
        <b/>
        <sz val="12"/>
        <rFont val="Arial"/>
        <family val="2"/>
      </rPr>
      <t>(v1, May 2010)</t>
    </r>
  </si>
  <si>
    <t>You will also need to enter, for each student, UMS for Unit A (A501) and for Unit B (A502).</t>
  </si>
  <si>
    <t>There are then two ways of using this spreadsheet.</t>
  </si>
  <si>
    <t>The Aggregator will convert this to UMS and add the best results from Units A and B.</t>
  </si>
  <si>
    <t>1: Aggregating Units A and B with a 'mock' Unit C exam</t>
  </si>
  <si>
    <t>It will then show, in the blue columns, the overall grade and UMS for this performance.</t>
  </si>
  <si>
    <t>In the green columns, select a target grade for the student and a tier of entry for Unit C.</t>
  </si>
  <si>
    <t>By changing the tier or the target grade in the green columns you can see how the number of marks required on Unit C changes.</t>
  </si>
  <si>
    <t>These will generally be either your estimates, or taken from past papers.</t>
  </si>
  <si>
    <t>2: Working out how many raw marks are required on Unit C for 'target' grades</t>
  </si>
  <si>
    <t xml:space="preserve">You therefore assume responsibility for the data produced by this spreadsheet and accept that OCR can give no warranties, guarantees or representations in respect of such data.  </t>
  </si>
  <si>
    <t>Acknowledgements</t>
  </si>
  <si>
    <t>Thanks to David Millward for providing the original code on which this spreadsheet is based.</t>
  </si>
  <si>
    <t>At the bottom of the sheet you will a tab that will open the Aggregator sheet.</t>
  </si>
  <si>
    <t>There are two columns for each of these units, so you can enter the scores for the first attempt and the re-sit, where taken.</t>
  </si>
  <si>
    <t>Enter the raw score for a mock Unit C exam and the tier in the orange columns.</t>
  </si>
  <si>
    <t>You will need to fill in raw mark thresholds for Unit C (A503) in the orange tables before you begin.</t>
  </si>
  <si>
    <t>You can compare the UMS to the figures in the blue table on the left to see how close students are to the qualification thresholds.</t>
  </si>
  <si>
    <r>
      <t xml:space="preserve">Unit C (A503) 
</t>
    </r>
    <r>
      <rPr>
        <b/>
        <u val="single"/>
        <sz val="10"/>
        <rFont val="Arial"/>
        <family val="2"/>
      </rPr>
      <t>Score to get target overall grade</t>
    </r>
  </si>
  <si>
    <t>A503: raw score required</t>
  </si>
  <si>
    <t>The Aggregator will calculate the remaining UMS required for this grade, and use the grade boundaries from the orange table to work out a raw mark for Unit C.</t>
  </si>
  <si>
    <t>Grade thresholds are determined each series, taking into account a range of qualitative and quantitative information, and cannot be known for certain in advance.</t>
  </si>
  <si>
    <t>Please remember that all output produced by this spreadsheet is based on the raw mark thresholds you enter in the orange tables.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</si>
</sst>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_ ;[Red]\-0\ 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7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7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/>
    </xf>
    <xf numFmtId="0" fontId="0" fillId="7" borderId="10" xfId="0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2" fillId="25" borderId="10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/>
      <protection/>
    </xf>
    <xf numFmtId="1" fontId="2" fillId="25" borderId="10" xfId="0" applyNumberFormat="1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1" fillId="25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22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7" borderId="10" xfId="0" applyFont="1" applyFill="1" applyBorder="1" applyAlignment="1" applyProtection="1">
      <alignment horizontal="center" vertical="center" wrapText="1"/>
      <protection/>
    </xf>
    <xf numFmtId="1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 horizontal="center"/>
      <protection locked="0"/>
    </xf>
    <xf numFmtId="0" fontId="1" fillId="25" borderId="10" xfId="0" applyNumberFormat="1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/>
      <protection hidden="1"/>
    </xf>
    <xf numFmtId="0" fontId="25" fillId="24" borderId="0" xfId="0" applyFont="1" applyFill="1" applyBorder="1" applyAlignment="1" applyProtection="1">
      <alignment horizontal="center"/>
      <protection hidden="1"/>
    </xf>
    <xf numFmtId="0" fontId="26" fillId="24" borderId="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/>
      <protection locked="0"/>
    </xf>
    <xf numFmtId="165" fontId="0" fillId="4" borderId="10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" fillId="24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2" fillId="24" borderId="12" xfId="0" applyFont="1" applyFill="1" applyBorder="1" applyAlignment="1" applyProtection="1">
      <alignment horizontal="left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0" fontId="2" fillId="7" borderId="16" xfId="0" applyFont="1" applyFill="1" applyBorder="1" applyAlignment="1" applyProtection="1">
      <alignment horizontal="center" vertical="center" wrapText="1"/>
      <protection/>
    </xf>
    <xf numFmtId="0" fontId="2" fillId="7" borderId="17" xfId="0" applyFont="1" applyFill="1" applyBorder="1" applyAlignment="1" applyProtection="1">
      <alignment horizontal="center" vertical="center" wrapText="1"/>
      <protection/>
    </xf>
    <xf numFmtId="0" fontId="2" fillId="25" borderId="15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left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22" borderId="15" xfId="0" applyFont="1" applyFill="1" applyBorder="1" applyAlignment="1" applyProtection="1">
      <alignment horizontal="center" vertical="center" wrapText="1"/>
      <protection/>
    </xf>
    <xf numFmtId="0" fontId="2" fillId="22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0000"/>
      </font>
      <fill>
        <patternFill patternType="solid"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171450</xdr:rowOff>
    </xdr:from>
    <xdr:to>
      <xdr:col>5</xdr:col>
      <xdr:colOff>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2038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42"/>
  <sheetViews>
    <sheetView showGridLines="0" showRowColHeaders="0" tabSelected="1" zoomScalePageLayoutView="0" workbookViewId="0" topLeftCell="A1">
      <selection activeCell="Y1" sqref="Y1"/>
    </sheetView>
  </sheetViews>
  <sheetFormatPr defaultColWidth="9.140625" defaultRowHeight="12.75"/>
  <cols>
    <col min="1" max="1" width="1.28515625" style="3" customWidth="1"/>
    <col min="2" max="2" width="3.8515625" style="3" customWidth="1"/>
    <col min="3" max="16384" width="9.140625" style="3" customWidth="1"/>
  </cols>
  <sheetData>
    <row r="1" ht="18" customHeight="1"/>
    <row r="4" ht="29.25" customHeight="1"/>
    <row r="5" ht="7.5" customHeight="1"/>
    <row r="7" ht="22.5" customHeight="1"/>
    <row r="8" s="5" customFormat="1" ht="26.25">
      <c r="B8" s="4" t="s">
        <v>44</v>
      </c>
    </row>
    <row r="9" s="5" customFormat="1" ht="26.25">
      <c r="B9" s="4" t="s">
        <v>45</v>
      </c>
    </row>
    <row r="11" ht="12.75">
      <c r="B11" s="3" t="s">
        <v>58</v>
      </c>
    </row>
    <row r="13" ht="12.75">
      <c r="B13" s="3" t="s">
        <v>61</v>
      </c>
    </row>
    <row r="14" ht="12.75">
      <c r="B14" s="3" t="s">
        <v>53</v>
      </c>
    </row>
    <row r="16" ht="12.75">
      <c r="B16" s="3" t="s">
        <v>14</v>
      </c>
    </row>
    <row r="17" ht="12.75">
      <c r="B17" s="3" t="s">
        <v>46</v>
      </c>
    </row>
    <row r="18" ht="12.75">
      <c r="B18" s="3" t="s">
        <v>59</v>
      </c>
    </row>
    <row r="20" ht="12.75">
      <c r="B20" s="3" t="s">
        <v>47</v>
      </c>
    </row>
    <row r="22" ht="12.75">
      <c r="B22" s="50" t="s">
        <v>49</v>
      </c>
    </row>
    <row r="23" ht="12.75">
      <c r="B23" s="3" t="s">
        <v>60</v>
      </c>
    </row>
    <row r="24" ht="12.75">
      <c r="B24" s="3" t="s">
        <v>48</v>
      </c>
    </row>
    <row r="25" ht="12.75">
      <c r="B25" s="3" t="s">
        <v>50</v>
      </c>
    </row>
    <row r="26" ht="12.75">
      <c r="B26" s="3" t="s">
        <v>62</v>
      </c>
    </row>
    <row r="28" ht="12.75">
      <c r="B28" s="50" t="s">
        <v>54</v>
      </c>
    </row>
    <row r="29" ht="12.75">
      <c r="B29" s="3" t="s">
        <v>51</v>
      </c>
    </row>
    <row r="30" ht="12.75">
      <c r="B30" s="3" t="s">
        <v>65</v>
      </c>
    </row>
    <row r="31" ht="12.75">
      <c r="B31" s="3" t="s">
        <v>52</v>
      </c>
    </row>
    <row r="33" ht="12.75">
      <c r="B33" s="51" t="s">
        <v>67</v>
      </c>
    </row>
    <row r="34" ht="12.75">
      <c r="B34" s="3" t="s">
        <v>66</v>
      </c>
    </row>
    <row r="35" ht="12.75">
      <c r="B35" s="3" t="s">
        <v>55</v>
      </c>
    </row>
    <row r="41" ht="12.75">
      <c r="B41" s="3" t="s">
        <v>56</v>
      </c>
    </row>
    <row r="42" ht="12.75">
      <c r="B42" s="3" t="s">
        <v>57</v>
      </c>
    </row>
  </sheetData>
  <sheetProtection password="C450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X52"/>
  <sheetViews>
    <sheetView showGridLines="0" zoomScaleSheetLayoutView="126" workbookViewId="0" topLeftCell="A1">
      <selection activeCell="B6" sqref="B6"/>
    </sheetView>
  </sheetViews>
  <sheetFormatPr defaultColWidth="9.140625" defaultRowHeight="12.75"/>
  <cols>
    <col min="1" max="1" width="10.140625" style="16" customWidth="1"/>
    <col min="2" max="2" width="9.57421875" style="16" customWidth="1"/>
    <col min="3" max="3" width="9.140625" style="16" customWidth="1"/>
    <col min="4" max="5" width="3.8515625" style="19" customWidth="1"/>
    <col min="6" max="6" width="6.00390625" style="19" customWidth="1"/>
    <col min="7" max="7" width="15.7109375" style="19" customWidth="1"/>
    <col min="8" max="8" width="13.28125" style="19" customWidth="1"/>
    <col min="9" max="9" width="4.00390625" style="16" customWidth="1"/>
    <col min="10" max="10" width="6.00390625" style="16" customWidth="1"/>
    <col min="11" max="11" width="5.8515625" style="16" customWidth="1"/>
    <col min="12" max="12" width="6.140625" style="16" customWidth="1"/>
    <col min="13" max="13" width="5.7109375" style="16" customWidth="1"/>
    <col min="14" max="14" width="6.7109375" style="16" customWidth="1"/>
    <col min="15" max="15" width="3.7109375" style="16" customWidth="1"/>
    <col min="16" max="16" width="5.7109375" style="16" customWidth="1"/>
    <col min="17" max="17" width="5.140625" style="25" customWidth="1"/>
    <col min="18" max="18" width="9.421875" style="16" customWidth="1"/>
    <col min="19" max="19" width="9.7109375" style="16" customWidth="1"/>
    <col min="20" max="20" width="7.421875" style="19" customWidth="1"/>
    <col min="21" max="21" width="3.7109375" style="19" customWidth="1"/>
    <col min="22" max="22" width="14.140625" style="19" customWidth="1"/>
    <col min="23" max="23" width="7.421875" style="19" customWidth="1"/>
    <col min="24" max="24" width="9.140625" style="49" customWidth="1"/>
    <col min="25" max="16384" width="9.140625" style="19" customWidth="1"/>
  </cols>
  <sheetData>
    <row r="1" spans="7:23" ht="41.25" customHeight="1">
      <c r="G1" s="29"/>
      <c r="H1" s="29"/>
      <c r="I1" s="29"/>
      <c r="J1" s="65" t="s">
        <v>33</v>
      </c>
      <c r="K1" s="66"/>
      <c r="L1" s="67" t="s">
        <v>34</v>
      </c>
      <c r="M1" s="68"/>
      <c r="N1" s="59" t="s">
        <v>40</v>
      </c>
      <c r="O1" s="60"/>
      <c r="P1" s="60"/>
      <c r="Q1" s="61"/>
      <c r="R1" s="62" t="s">
        <v>35</v>
      </c>
      <c r="S1" s="63"/>
      <c r="T1" s="56" t="s">
        <v>63</v>
      </c>
      <c r="U1" s="57"/>
      <c r="V1" s="57"/>
      <c r="W1" s="58"/>
    </row>
    <row r="2" spans="7:23" ht="29.25" customHeight="1">
      <c r="G2" s="30" t="s">
        <v>9</v>
      </c>
      <c r="H2" s="30" t="s">
        <v>8</v>
      </c>
      <c r="I2" s="30" t="s">
        <v>10</v>
      </c>
      <c r="J2" s="27" t="s">
        <v>29</v>
      </c>
      <c r="K2" s="27" t="s">
        <v>30</v>
      </c>
      <c r="L2" s="28" t="s">
        <v>29</v>
      </c>
      <c r="M2" s="28" t="s">
        <v>30</v>
      </c>
      <c r="N2" s="31" t="s">
        <v>31</v>
      </c>
      <c r="O2" s="31" t="s">
        <v>32</v>
      </c>
      <c r="P2" s="31" t="s">
        <v>0</v>
      </c>
      <c r="Q2" s="32" t="s">
        <v>1</v>
      </c>
      <c r="R2" s="45" t="s">
        <v>36</v>
      </c>
      <c r="S2" s="45" t="s">
        <v>37</v>
      </c>
      <c r="T2" s="46" t="s">
        <v>43</v>
      </c>
      <c r="U2" s="33" t="s">
        <v>32</v>
      </c>
      <c r="V2" s="46" t="s">
        <v>64</v>
      </c>
      <c r="W2" s="33" t="s">
        <v>39</v>
      </c>
    </row>
    <row r="3" spans="1:24" ht="12.75">
      <c r="A3" s="64" t="s">
        <v>26</v>
      </c>
      <c r="B3" s="64"/>
      <c r="C3" s="64"/>
      <c r="D3" s="20"/>
      <c r="E3" s="20"/>
      <c r="F3" s="20"/>
      <c r="G3" s="2"/>
      <c r="H3" s="2"/>
      <c r="I3" s="23"/>
      <c r="J3" s="7"/>
      <c r="K3" s="7"/>
      <c r="L3" s="26"/>
      <c r="M3" s="26"/>
      <c r="N3" s="6"/>
      <c r="O3" s="6"/>
      <c r="P3" s="9">
        <f>IF(O3="","",IF(O3="H",IF(N3&lt;&gt;"",LOOKUP(N3,$B$5:$B$11,$A$5:$A$11),""),IF(O3="F",IF(N3&lt;&gt;"",LOOKUP(N3,$B$16:$B$21,$A$16:$A$21),""))))</f>
      </c>
      <c r="Q3" s="10">
        <f>IF(O3="","",IF(O3="H",IF(N3&lt;&gt;"",LOOKUP(N3,$B$5:$C$12)+(N3-LOOKUP(N3,$B$5:$B$12))/(LOOKUP(N3,$B$5:$B$12,$E$5:$E$12)-LOOKUP(N3,$B$5:$B$12,$B$5:$B$12))*(LOOKUP(N3,$B$5:$B$12,$D$5:$D$12)-LOOKUP(N3,$B$5:$C$12)),""),IF(O3="F",IF(N3&lt;&gt;"",LOOKUP(N3,$B$16:$C$22)+(N3-LOOKUP(N3,$B$16:$B$22))/(LOOKUP(N3,$B$16:$B$22,$E$16:$E$22)-LOOKUP(N3,$B$16:$B$22,$B$16:$B$22))*(LOOKUP(N3,$B$16:$B$22,$D$16:$D$22)-LOOKUP(N3,$B$16:$C$22)),""))))</f>
      </c>
      <c r="R3" s="13">
        <f>IF(COUNTBLANK(N3:O3)&gt;0,"",IF(COUNTBLANK(J3:K3)&gt;1,"",IF(COUNTBLANK(L3:M3)&gt;1,"",MAX(J3:K3)+MAX(L3:M3)+Q3)))</f>
      </c>
      <c r="S3" s="11">
        <f>IF(LEN(R3)&gt;0,IF(R3=400,"A*",IF(R3&lt;80,"U",VLOOKUP(40*INT(R3/40),$B$26:$C$34,2,FALSE))),"")</f>
      </c>
      <c r="T3" s="47"/>
      <c r="U3" s="36"/>
      <c r="V3" s="38">
        <f>IF(W3="","",IF(W3&lt;1,"Aim higher!",IF(X3="unobtainable","unobtainable",IF(AND(U3="F",W3=139),$B$22,IF(AND(U3="H",W3=200),$B$12,ROUNDUP((IF(U3="H",(((W3-LOOKUP(W3,$C$5:$C$12))/(LOOKUP(W3,$C$5:$C$12,$D$5:$D$12)-LOOKUP(W3,$C$5:$C$12))*(LOOKUP(W3,$C$5:$C$12,$E$5:$E$12)-LOOKUP(W3,$C$5:$C$12,$F$5:$F$12)))+LOOKUP(W3,$C$5:$C$12,$F$5:$F$12)),(((W3-LOOKUP(W3,$C$16:$C$22))/(LOOKUP(W3,$C$16:$C$22,$D$16:$D$22)-LOOKUP(W3,$C$16:$C$22))*(LOOKUP(W3,$C$16:$C$22,$E$16:$E$22)-LOOKUP(W3,$C$16:$C$22,$F$16:$F$22)))+LOOKUP(W3,$C$16:$C$22,$F$16:$F$22)))),0))))))</f>
      </c>
      <c r="W3" s="48">
        <f>IF(COUNTBLANK(T3:U3)&gt;0,"",IF(COUNTBLANK(J3:K3)&gt;1,"",IF(COUNTBLANK(L3:M3)&gt;1,"",VLOOKUP(T3,$A$26:$B$34,2,)-MAX(J3:K3)-MAX(L3:M3))))</f>
      </c>
      <c r="X3" s="49">
        <f>IF(W3="","",IF(W3&gt;200,"unobtainable",IF(AND(U3="F",W3&gt;139),"unobtainable","")))</f>
      </c>
    </row>
    <row r="4" spans="1:24" ht="12.75">
      <c r="A4" s="8" t="s">
        <v>0</v>
      </c>
      <c r="B4" s="8" t="s">
        <v>38</v>
      </c>
      <c r="C4" s="8" t="s">
        <v>1</v>
      </c>
      <c r="D4" s="41" t="s">
        <v>25</v>
      </c>
      <c r="E4" s="41" t="s">
        <v>24</v>
      </c>
      <c r="F4" s="41" t="s">
        <v>42</v>
      </c>
      <c r="G4" s="2"/>
      <c r="H4" s="2"/>
      <c r="I4" s="23"/>
      <c r="J4" s="7"/>
      <c r="K4" s="7"/>
      <c r="L4" s="26"/>
      <c r="M4" s="26"/>
      <c r="N4" s="6"/>
      <c r="O4" s="6"/>
      <c r="P4" s="9">
        <f aca="true" t="shared" si="0" ref="P4:P52">IF(O4="","",IF(O4="H",IF(N4&lt;&gt;"",LOOKUP(N4,$B$5:$B$11,$A$5:$A$11),""),IF(O4="F",IF(N4&lt;&gt;"",LOOKUP(N4,$B$16:$B$21,$A$16:$A$21),""))))</f>
      </c>
      <c r="Q4" s="10">
        <f aca="true" t="shared" si="1" ref="Q4:Q51">IF(O4="","",IF(O4="H",IF(N4&lt;&gt;"",LOOKUP(N4,$B$5:$C$12)+(N4-LOOKUP(N4,$B$5:$B$12))/(LOOKUP(N4,$B$5:$B$12,$E$5:$E$12)-LOOKUP(N4,$B$5:$B$12,$B$5:$B$12))*(LOOKUP(N4,$B$5:$B$12,$D$5:$D$12)-LOOKUP(N4,$B$5:$C$12)),""),IF(O4="F",IF(N4&lt;&gt;"",LOOKUP(N4,$B$16:$C$22)+(N4-LOOKUP(N4,$B$16:$B$22))/(LOOKUP(N4,$B$16:$B$22,$E$16:$E$22)-LOOKUP(N4,$B$16:$B$22,$B$16:$B$22))*(LOOKUP(N4,$B$16:$B$22,$D$16:$D$22)-LOOKUP(N4,$B$16:$C$22)),""))))</f>
      </c>
      <c r="R4" s="13">
        <f aca="true" t="shared" si="2" ref="R4:R52">IF(COUNTBLANK(N4:O4)&gt;0,"",IF(COUNTBLANK(J4:K4)&gt;1,"",IF(COUNTBLANK(L4:M4)&gt;1,"",MAX(J4:K4)+MAX(L4:M4)+Q4)))</f>
      </c>
      <c r="S4" s="11">
        <f aca="true" t="shared" si="3" ref="S4:S52">IF(LEN(R4)&gt;0,IF(R4=400,"A*",IF(R4&lt;80,"U",VLOOKUP(40*INT(R4/40),$B$26:$C$34,2,FALSE))),"")</f>
      </c>
      <c r="T4" s="47"/>
      <c r="U4" s="36"/>
      <c r="V4" s="38">
        <f aca="true" t="shared" si="4" ref="V4:V52">IF(W4="","",IF(W4&lt;1,"Aim higher!",IF(X4="unobtainable","unobtainable",IF(AND(U4="F",W4=139),$B$22,IF(AND(U4="H",W4=200),$B$12,ROUNDUP((IF(U4="H",(((W4-LOOKUP(W4,$C$5:$C$12))/(LOOKUP(W4,$C$5:$C$12,$D$5:$D$12)-LOOKUP(W4,$C$5:$C$12))*(LOOKUP(W4,$C$5:$C$12,$E$5:$E$12)-LOOKUP(W4,$C$5:$C$12,$F$5:$F$12)))+LOOKUP(W4,$C$5:$C$12,$F$5:$F$12)),(((W4-LOOKUP(W4,$C$16:$C$22))/(LOOKUP(W4,$C$16:$C$22,$D$16:$D$22)-LOOKUP(W4,$C$16:$C$22))*(LOOKUP(W4,$C$16:$C$22,$E$16:$E$22)-LOOKUP(W4,$C$16:$C$22,$F$16:$F$22)))+LOOKUP(W4,$C$16:$C$22,$F$16:$F$22)))),0))))))</f>
      </c>
      <c r="W4" s="48">
        <f aca="true" t="shared" si="5" ref="W4:W52">IF(COUNTBLANK(T4:U4)&gt;0,"",IF(COUNTBLANK(J4:K4)&gt;1,"",IF(COUNTBLANK(L4:M4)&gt;1,"",VLOOKUP(T4,$A$26:$B$34,2,)-MAX(J4:K4)-MAX(L4:M4))))</f>
      </c>
      <c r="X4" s="49">
        <f aca="true" t="shared" si="6" ref="X4:X52">IF(W4="","",IF(W4&gt;200,"unobtainable",IF(AND(U4="F",W4&gt;139),"unobtainable","")))</f>
      </c>
    </row>
    <row r="5" spans="1:24" ht="12.75">
      <c r="A5" s="12" t="s">
        <v>20</v>
      </c>
      <c r="B5" s="12">
        <v>0</v>
      </c>
      <c r="C5" s="12">
        <v>0</v>
      </c>
      <c r="D5" s="42">
        <f aca="true" t="shared" si="7" ref="D5:D11">C6</f>
        <v>90</v>
      </c>
      <c r="E5" s="42">
        <f>B6</f>
        <v>0</v>
      </c>
      <c r="F5" s="42">
        <f>B5</f>
        <v>0</v>
      </c>
      <c r="G5" s="2"/>
      <c r="H5" s="2"/>
      <c r="I5" s="23"/>
      <c r="J5" s="7"/>
      <c r="K5" s="7"/>
      <c r="L5" s="26"/>
      <c r="M5" s="26"/>
      <c r="N5" s="6"/>
      <c r="O5" s="6"/>
      <c r="P5" s="9">
        <f t="shared" si="0"/>
      </c>
      <c r="Q5" s="10">
        <f t="shared" si="1"/>
      </c>
      <c r="R5" s="13">
        <f t="shared" si="2"/>
      </c>
      <c r="S5" s="11">
        <f t="shared" si="3"/>
      </c>
      <c r="T5" s="47"/>
      <c r="U5" s="36"/>
      <c r="V5" s="38">
        <f t="shared" si="4"/>
      </c>
      <c r="W5" s="48">
        <f t="shared" si="5"/>
      </c>
      <c r="X5" s="49">
        <f t="shared" si="6"/>
      </c>
    </row>
    <row r="6" spans="1:24" ht="12.75">
      <c r="A6" s="12" t="s">
        <v>17</v>
      </c>
      <c r="B6" s="1"/>
      <c r="C6" s="12">
        <v>90</v>
      </c>
      <c r="D6" s="42">
        <f t="shared" si="7"/>
        <v>100</v>
      </c>
      <c r="E6" s="42">
        <f aca="true" t="shared" si="8" ref="E6:E11">B7</f>
        <v>0</v>
      </c>
      <c r="F6" s="42">
        <f aca="true" t="shared" si="9" ref="F6:F12">B6</f>
        <v>0</v>
      </c>
      <c r="G6" s="2"/>
      <c r="H6" s="2"/>
      <c r="I6" s="23"/>
      <c r="J6" s="7"/>
      <c r="K6" s="7"/>
      <c r="L6" s="26"/>
      <c r="M6" s="26"/>
      <c r="N6" s="6"/>
      <c r="O6" s="6"/>
      <c r="P6" s="9">
        <f t="shared" si="0"/>
      </c>
      <c r="Q6" s="10">
        <f t="shared" si="1"/>
      </c>
      <c r="R6" s="13">
        <f t="shared" si="2"/>
      </c>
      <c r="S6" s="11">
        <f t="shared" si="3"/>
      </c>
      <c r="T6" s="47"/>
      <c r="U6" s="36"/>
      <c r="V6" s="38">
        <f t="shared" si="4"/>
      </c>
      <c r="W6" s="48">
        <f t="shared" si="5"/>
      </c>
      <c r="X6" s="49">
        <f t="shared" si="6"/>
      </c>
    </row>
    <row r="7" spans="1:24" ht="12.75">
      <c r="A7" s="12" t="s">
        <v>16</v>
      </c>
      <c r="B7" s="1"/>
      <c r="C7" s="12">
        <v>100</v>
      </c>
      <c r="D7" s="42">
        <f t="shared" si="7"/>
        <v>120</v>
      </c>
      <c r="E7" s="42">
        <f t="shared" si="8"/>
        <v>0</v>
      </c>
      <c r="F7" s="42">
        <f t="shared" si="9"/>
        <v>0</v>
      </c>
      <c r="G7" s="2"/>
      <c r="H7" s="2"/>
      <c r="I7" s="23"/>
      <c r="J7" s="7"/>
      <c r="K7" s="7"/>
      <c r="L7" s="26"/>
      <c r="M7" s="26"/>
      <c r="N7" s="6"/>
      <c r="O7" s="6"/>
      <c r="P7" s="9">
        <f t="shared" si="0"/>
      </c>
      <c r="Q7" s="10">
        <f t="shared" si="1"/>
      </c>
      <c r="R7" s="13">
        <f t="shared" si="2"/>
      </c>
      <c r="S7" s="11">
        <f t="shared" si="3"/>
      </c>
      <c r="T7" s="47"/>
      <c r="U7" s="36"/>
      <c r="V7" s="38">
        <f t="shared" si="4"/>
      </c>
      <c r="W7" s="48">
        <f t="shared" si="5"/>
      </c>
      <c r="X7" s="49">
        <f t="shared" si="6"/>
      </c>
    </row>
    <row r="8" spans="1:24" ht="12.75">
      <c r="A8" s="12" t="s">
        <v>15</v>
      </c>
      <c r="B8" s="1"/>
      <c r="C8" s="12">
        <v>120</v>
      </c>
      <c r="D8" s="42">
        <f t="shared" si="7"/>
        <v>140</v>
      </c>
      <c r="E8" s="42">
        <f t="shared" si="8"/>
        <v>0</v>
      </c>
      <c r="F8" s="42">
        <f t="shared" si="9"/>
        <v>0</v>
      </c>
      <c r="G8" s="2"/>
      <c r="H8" s="2"/>
      <c r="I8" s="23"/>
      <c r="J8" s="7"/>
      <c r="K8" s="7"/>
      <c r="L8" s="26"/>
      <c r="M8" s="26"/>
      <c r="N8" s="6"/>
      <c r="O8" s="6"/>
      <c r="P8" s="9">
        <f t="shared" si="0"/>
      </c>
      <c r="Q8" s="10">
        <f t="shared" si="1"/>
      </c>
      <c r="R8" s="13">
        <f t="shared" si="2"/>
      </c>
      <c r="S8" s="11">
        <f t="shared" si="3"/>
      </c>
      <c r="T8" s="47"/>
      <c r="U8" s="36"/>
      <c r="V8" s="38">
        <f t="shared" si="4"/>
      </c>
      <c r="W8" s="48">
        <f t="shared" si="5"/>
      </c>
      <c r="X8" s="49">
        <f t="shared" si="6"/>
      </c>
    </row>
    <row r="9" spans="1:24" ht="12.75">
      <c r="A9" s="12" t="s">
        <v>22</v>
      </c>
      <c r="B9" s="1"/>
      <c r="C9" s="12">
        <v>140</v>
      </c>
      <c r="D9" s="42">
        <f t="shared" si="7"/>
        <v>160</v>
      </c>
      <c r="E9" s="42">
        <f t="shared" si="8"/>
        <v>0</v>
      </c>
      <c r="F9" s="42">
        <f t="shared" si="9"/>
        <v>0</v>
      </c>
      <c r="G9" s="2"/>
      <c r="H9" s="2"/>
      <c r="I9" s="23"/>
      <c r="J9" s="7"/>
      <c r="K9" s="7"/>
      <c r="L9" s="26"/>
      <c r="M9" s="26"/>
      <c r="N9" s="6"/>
      <c r="O9" s="6"/>
      <c r="P9" s="9">
        <f t="shared" si="0"/>
      </c>
      <c r="Q9" s="10">
        <f t="shared" si="1"/>
      </c>
      <c r="R9" s="13">
        <f t="shared" si="2"/>
      </c>
      <c r="S9" s="11">
        <f t="shared" si="3"/>
      </c>
      <c r="T9" s="47"/>
      <c r="U9" s="36"/>
      <c r="V9" s="38">
        <f t="shared" si="4"/>
      </c>
      <c r="W9" s="48">
        <f t="shared" si="5"/>
      </c>
      <c r="X9" s="49">
        <f t="shared" si="6"/>
      </c>
    </row>
    <row r="10" spans="1:24" ht="12.75">
      <c r="A10" s="12" t="s">
        <v>23</v>
      </c>
      <c r="B10" s="1"/>
      <c r="C10" s="12">
        <v>160</v>
      </c>
      <c r="D10" s="42">
        <f t="shared" si="7"/>
        <v>180</v>
      </c>
      <c r="E10" s="42">
        <f t="shared" si="8"/>
        <v>0</v>
      </c>
      <c r="F10" s="42">
        <f t="shared" si="9"/>
        <v>0</v>
      </c>
      <c r="G10" s="2"/>
      <c r="H10" s="2"/>
      <c r="I10" s="23"/>
      <c r="J10" s="7"/>
      <c r="K10" s="7"/>
      <c r="L10" s="26"/>
      <c r="M10" s="26"/>
      <c r="N10" s="6"/>
      <c r="O10" s="6"/>
      <c r="P10" s="9">
        <f t="shared" si="0"/>
      </c>
      <c r="Q10" s="10">
        <f t="shared" si="1"/>
      </c>
      <c r="R10" s="13">
        <f t="shared" si="2"/>
      </c>
      <c r="S10" s="11">
        <f t="shared" si="3"/>
      </c>
      <c r="T10" s="47"/>
      <c r="U10" s="36"/>
      <c r="V10" s="38">
        <f t="shared" si="4"/>
      </c>
      <c r="W10" s="48">
        <f t="shared" si="5"/>
      </c>
      <c r="X10" s="49">
        <f t="shared" si="6"/>
      </c>
    </row>
    <row r="11" spans="1:24" ht="12.75">
      <c r="A11" s="12" t="s">
        <v>21</v>
      </c>
      <c r="B11" s="1"/>
      <c r="C11" s="12">
        <v>180</v>
      </c>
      <c r="D11" s="42">
        <f t="shared" si="7"/>
        <v>200</v>
      </c>
      <c r="E11" s="42">
        <f t="shared" si="8"/>
      </c>
      <c r="F11" s="42">
        <f t="shared" si="9"/>
        <v>0</v>
      </c>
      <c r="G11" s="2"/>
      <c r="H11" s="2"/>
      <c r="I11" s="23"/>
      <c r="J11" s="7"/>
      <c r="K11" s="7"/>
      <c r="L11" s="26"/>
      <c r="M11" s="26"/>
      <c r="N11" s="6"/>
      <c r="O11" s="6"/>
      <c r="P11" s="9">
        <f t="shared" si="0"/>
      </c>
      <c r="Q11" s="10">
        <f t="shared" si="1"/>
      </c>
      <c r="R11" s="13">
        <f t="shared" si="2"/>
      </c>
      <c r="S11" s="11">
        <f t="shared" si="3"/>
      </c>
      <c r="T11" s="47"/>
      <c r="U11" s="36"/>
      <c r="V11" s="38">
        <f t="shared" si="4"/>
      </c>
      <c r="W11" s="48">
        <f t="shared" si="5"/>
      </c>
      <c r="X11" s="49">
        <f t="shared" si="6"/>
      </c>
    </row>
    <row r="12" spans="1:24" ht="12.75">
      <c r="A12" s="12" t="s">
        <v>11</v>
      </c>
      <c r="B12" s="14">
        <f>IF(2*B11-B10&lt;1,"",IF(2*B11-B10&gt;100,100,2*B11-B10))</f>
      </c>
      <c r="C12" s="12">
        <v>200</v>
      </c>
      <c r="D12" s="42">
        <v>200</v>
      </c>
      <c r="E12" s="42"/>
      <c r="F12" s="42">
        <f t="shared" si="9"/>
      </c>
      <c r="G12" s="2"/>
      <c r="H12" s="2"/>
      <c r="I12" s="23"/>
      <c r="J12" s="7"/>
      <c r="K12" s="7"/>
      <c r="L12" s="26"/>
      <c r="M12" s="26"/>
      <c r="N12" s="6"/>
      <c r="O12" s="6"/>
      <c r="P12" s="9">
        <f t="shared" si="0"/>
      </c>
      <c r="Q12" s="10">
        <f t="shared" si="1"/>
      </c>
      <c r="R12" s="13">
        <f t="shared" si="2"/>
      </c>
      <c r="S12" s="11">
        <f t="shared" si="3"/>
      </c>
      <c r="T12" s="47"/>
      <c r="U12" s="36"/>
      <c r="V12" s="38">
        <f t="shared" si="4"/>
      </c>
      <c r="W12" s="48">
        <f t="shared" si="5"/>
      </c>
      <c r="X12" s="49">
        <f t="shared" si="6"/>
      </c>
    </row>
    <row r="13" spans="1:24" ht="12.75">
      <c r="A13" s="21"/>
      <c r="B13" s="21"/>
      <c r="C13" s="24"/>
      <c r="D13" s="43"/>
      <c r="E13" s="44"/>
      <c r="F13" s="44"/>
      <c r="G13" s="2"/>
      <c r="H13" s="2"/>
      <c r="I13" s="23"/>
      <c r="J13" s="7"/>
      <c r="K13" s="7"/>
      <c r="L13" s="26"/>
      <c r="M13" s="26"/>
      <c r="N13" s="6"/>
      <c r="O13" s="6"/>
      <c r="P13" s="9">
        <f t="shared" si="0"/>
      </c>
      <c r="Q13" s="10">
        <f t="shared" si="1"/>
      </c>
      <c r="R13" s="13">
        <f t="shared" si="2"/>
      </c>
      <c r="S13" s="11">
        <f t="shared" si="3"/>
      </c>
      <c r="T13" s="47"/>
      <c r="U13" s="36"/>
      <c r="V13" s="38">
        <f t="shared" si="4"/>
      </c>
      <c r="W13" s="48">
        <f t="shared" si="5"/>
      </c>
      <c r="X13" s="49">
        <f t="shared" si="6"/>
      </c>
    </row>
    <row r="14" spans="1:24" ht="12.75">
      <c r="A14" s="55" t="s">
        <v>27</v>
      </c>
      <c r="B14" s="55"/>
      <c r="C14" s="55"/>
      <c r="D14" s="44"/>
      <c r="E14" s="44"/>
      <c r="F14" s="44"/>
      <c r="G14" s="2"/>
      <c r="H14" s="2"/>
      <c r="I14" s="23"/>
      <c r="J14" s="7"/>
      <c r="K14" s="7"/>
      <c r="L14" s="26"/>
      <c r="M14" s="26"/>
      <c r="N14" s="6"/>
      <c r="O14" s="6"/>
      <c r="P14" s="9">
        <f t="shared" si="0"/>
      </c>
      <c r="Q14" s="10">
        <f t="shared" si="1"/>
      </c>
      <c r="R14" s="13">
        <f t="shared" si="2"/>
      </c>
      <c r="S14" s="11">
        <f t="shared" si="3"/>
      </c>
      <c r="T14" s="47"/>
      <c r="U14" s="36"/>
      <c r="V14" s="38">
        <f t="shared" si="4"/>
      </c>
      <c r="W14" s="48">
        <f t="shared" si="5"/>
      </c>
      <c r="X14" s="49">
        <f t="shared" si="6"/>
      </c>
    </row>
    <row r="15" spans="1:24" ht="12.75">
      <c r="A15" s="8" t="s">
        <v>0</v>
      </c>
      <c r="B15" s="8" t="s">
        <v>38</v>
      </c>
      <c r="C15" s="8" t="s">
        <v>1</v>
      </c>
      <c r="D15" s="41" t="s">
        <v>25</v>
      </c>
      <c r="E15" s="41" t="s">
        <v>24</v>
      </c>
      <c r="F15" s="41" t="s">
        <v>42</v>
      </c>
      <c r="G15" s="2"/>
      <c r="H15" s="2"/>
      <c r="I15" s="23"/>
      <c r="J15" s="7"/>
      <c r="K15" s="7"/>
      <c r="L15" s="26"/>
      <c r="M15" s="26"/>
      <c r="N15" s="6"/>
      <c r="O15" s="6"/>
      <c r="P15" s="9">
        <f t="shared" si="0"/>
      </c>
      <c r="Q15" s="10">
        <f t="shared" si="1"/>
      </c>
      <c r="R15" s="13">
        <f t="shared" si="2"/>
      </c>
      <c r="S15" s="11">
        <f t="shared" si="3"/>
      </c>
      <c r="T15" s="47"/>
      <c r="U15" s="36"/>
      <c r="V15" s="38">
        <f t="shared" si="4"/>
      </c>
      <c r="W15" s="48">
        <f t="shared" si="5"/>
      </c>
      <c r="X15" s="49">
        <f t="shared" si="6"/>
      </c>
    </row>
    <row r="16" spans="1:24" ht="12.75">
      <c r="A16" s="12" t="s">
        <v>20</v>
      </c>
      <c r="B16" s="12">
        <v>0</v>
      </c>
      <c r="C16" s="12">
        <v>0</v>
      </c>
      <c r="D16" s="42">
        <f aca="true" t="shared" si="10" ref="D16:D21">C17</f>
        <v>40</v>
      </c>
      <c r="E16" s="42">
        <f aca="true" t="shared" si="11" ref="E16:E21">B17</f>
        <v>0</v>
      </c>
      <c r="F16" s="42">
        <f>B16</f>
        <v>0</v>
      </c>
      <c r="G16" s="2"/>
      <c r="H16" s="2"/>
      <c r="I16" s="23"/>
      <c r="J16" s="7"/>
      <c r="K16" s="7"/>
      <c r="L16" s="26"/>
      <c r="M16" s="26"/>
      <c r="N16" s="6"/>
      <c r="O16" s="6"/>
      <c r="P16" s="9">
        <f t="shared" si="0"/>
      </c>
      <c r="Q16" s="10">
        <f t="shared" si="1"/>
      </c>
      <c r="R16" s="13">
        <f t="shared" si="2"/>
      </c>
      <c r="S16" s="11">
        <f t="shared" si="3"/>
      </c>
      <c r="T16" s="47"/>
      <c r="U16" s="36"/>
      <c r="V16" s="38">
        <f t="shared" si="4"/>
      </c>
      <c r="W16" s="48">
        <f t="shared" si="5"/>
      </c>
      <c r="X16" s="49">
        <f t="shared" si="6"/>
      </c>
    </row>
    <row r="17" spans="1:24" ht="12.75">
      <c r="A17" s="12" t="s">
        <v>19</v>
      </c>
      <c r="B17" s="1"/>
      <c r="C17" s="12">
        <v>40</v>
      </c>
      <c r="D17" s="42">
        <f t="shared" si="10"/>
        <v>60</v>
      </c>
      <c r="E17" s="42">
        <f t="shared" si="11"/>
        <v>0</v>
      </c>
      <c r="F17" s="42">
        <f aca="true" t="shared" si="12" ref="F17:F22">B17</f>
        <v>0</v>
      </c>
      <c r="G17" s="2"/>
      <c r="H17" s="2"/>
      <c r="I17" s="23"/>
      <c r="J17" s="7"/>
      <c r="K17" s="7"/>
      <c r="L17" s="26"/>
      <c r="M17" s="26"/>
      <c r="N17" s="6"/>
      <c r="O17" s="6"/>
      <c r="P17" s="9">
        <f t="shared" si="0"/>
      </c>
      <c r="Q17" s="10">
        <f t="shared" si="1"/>
      </c>
      <c r="R17" s="13">
        <f t="shared" si="2"/>
      </c>
      <c r="S17" s="11">
        <f t="shared" si="3"/>
      </c>
      <c r="T17" s="47"/>
      <c r="U17" s="36"/>
      <c r="V17" s="38">
        <f t="shared" si="4"/>
      </c>
      <c r="W17" s="48">
        <f t="shared" si="5"/>
      </c>
      <c r="X17" s="49">
        <f t="shared" si="6"/>
      </c>
    </row>
    <row r="18" spans="1:24" ht="12.75">
      <c r="A18" s="12" t="s">
        <v>18</v>
      </c>
      <c r="B18" s="1"/>
      <c r="C18" s="12">
        <v>60</v>
      </c>
      <c r="D18" s="42">
        <f t="shared" si="10"/>
        <v>80</v>
      </c>
      <c r="E18" s="42">
        <f t="shared" si="11"/>
        <v>0</v>
      </c>
      <c r="F18" s="42">
        <f t="shared" si="12"/>
        <v>0</v>
      </c>
      <c r="G18" s="2"/>
      <c r="H18" s="2"/>
      <c r="I18" s="23"/>
      <c r="J18" s="7"/>
      <c r="K18" s="7"/>
      <c r="L18" s="26"/>
      <c r="M18" s="26"/>
      <c r="N18" s="6"/>
      <c r="O18" s="6"/>
      <c r="P18" s="9">
        <f t="shared" si="0"/>
      </c>
      <c r="Q18" s="10">
        <f t="shared" si="1"/>
      </c>
      <c r="R18" s="13">
        <f t="shared" si="2"/>
      </c>
      <c r="S18" s="11">
        <f t="shared" si="3"/>
      </c>
      <c r="T18" s="47"/>
      <c r="U18" s="36"/>
      <c r="V18" s="38">
        <f t="shared" si="4"/>
      </c>
      <c r="W18" s="48">
        <f t="shared" si="5"/>
      </c>
      <c r="X18" s="49">
        <f t="shared" si="6"/>
      </c>
    </row>
    <row r="19" spans="1:24" ht="12.75">
      <c r="A19" s="12" t="s">
        <v>17</v>
      </c>
      <c r="B19" s="1"/>
      <c r="C19" s="12">
        <v>80</v>
      </c>
      <c r="D19" s="42">
        <f t="shared" si="10"/>
        <v>100</v>
      </c>
      <c r="E19" s="42">
        <f t="shared" si="11"/>
        <v>0</v>
      </c>
      <c r="F19" s="42">
        <f t="shared" si="12"/>
        <v>0</v>
      </c>
      <c r="G19" s="2"/>
      <c r="H19" s="2"/>
      <c r="I19" s="23"/>
      <c r="J19" s="7"/>
      <c r="K19" s="7"/>
      <c r="L19" s="26"/>
      <c r="M19" s="26"/>
      <c r="N19" s="6"/>
      <c r="O19" s="6"/>
      <c r="P19" s="9">
        <f t="shared" si="0"/>
      </c>
      <c r="Q19" s="10">
        <f t="shared" si="1"/>
      </c>
      <c r="R19" s="13">
        <f t="shared" si="2"/>
      </c>
      <c r="S19" s="11">
        <f t="shared" si="3"/>
      </c>
      <c r="T19" s="47"/>
      <c r="U19" s="36"/>
      <c r="V19" s="38">
        <f t="shared" si="4"/>
      </c>
      <c r="W19" s="48">
        <f t="shared" si="5"/>
      </c>
      <c r="X19" s="49">
        <f t="shared" si="6"/>
      </c>
    </row>
    <row r="20" spans="1:24" ht="12.75">
      <c r="A20" s="12" t="s">
        <v>16</v>
      </c>
      <c r="B20" s="1"/>
      <c r="C20" s="12">
        <v>100</v>
      </c>
      <c r="D20" s="42">
        <f t="shared" si="10"/>
        <v>120</v>
      </c>
      <c r="E20" s="42">
        <f t="shared" si="11"/>
        <v>0</v>
      </c>
      <c r="F20" s="42">
        <f t="shared" si="12"/>
        <v>0</v>
      </c>
      <c r="G20" s="2"/>
      <c r="H20" s="2"/>
      <c r="I20" s="23"/>
      <c r="J20" s="7"/>
      <c r="K20" s="7"/>
      <c r="L20" s="26"/>
      <c r="M20" s="26"/>
      <c r="N20" s="6"/>
      <c r="O20" s="6"/>
      <c r="P20" s="9">
        <f t="shared" si="0"/>
      </c>
      <c r="Q20" s="10">
        <f t="shared" si="1"/>
      </c>
      <c r="R20" s="13">
        <f t="shared" si="2"/>
      </c>
      <c r="S20" s="11">
        <f t="shared" si="3"/>
      </c>
      <c r="T20" s="47"/>
      <c r="U20" s="36"/>
      <c r="V20" s="38">
        <f t="shared" si="4"/>
      </c>
      <c r="W20" s="48">
        <f t="shared" si="5"/>
      </c>
      <c r="X20" s="49">
        <f t="shared" si="6"/>
      </c>
    </row>
    <row r="21" spans="1:24" ht="12.75">
      <c r="A21" s="12" t="s">
        <v>15</v>
      </c>
      <c r="B21" s="1"/>
      <c r="C21" s="12">
        <v>120</v>
      </c>
      <c r="D21" s="42">
        <f t="shared" si="10"/>
        <v>139</v>
      </c>
      <c r="E21" s="42">
        <f t="shared" si="11"/>
      </c>
      <c r="F21" s="42">
        <f t="shared" si="12"/>
        <v>0</v>
      </c>
      <c r="G21" s="2"/>
      <c r="H21" s="2"/>
      <c r="I21" s="23"/>
      <c r="J21" s="7"/>
      <c r="K21" s="7"/>
      <c r="L21" s="26"/>
      <c r="M21" s="26"/>
      <c r="N21" s="6"/>
      <c r="O21" s="6"/>
      <c r="P21" s="9">
        <f t="shared" si="0"/>
      </c>
      <c r="Q21" s="10">
        <f t="shared" si="1"/>
      </c>
      <c r="R21" s="13">
        <f t="shared" si="2"/>
      </c>
      <c r="S21" s="11">
        <f t="shared" si="3"/>
      </c>
      <c r="T21" s="47"/>
      <c r="U21" s="36"/>
      <c r="V21" s="38">
        <f t="shared" si="4"/>
      </c>
      <c r="W21" s="48">
        <f t="shared" si="5"/>
      </c>
      <c r="X21" s="49">
        <f t="shared" si="6"/>
      </c>
    </row>
    <row r="22" spans="1:24" ht="12.75">
      <c r="A22" s="12" t="s">
        <v>11</v>
      </c>
      <c r="B22" s="12">
        <f>IF(2*B21-B20&lt;1,"",IF(2*B21-B20&gt;100,100,2*B21-B20))</f>
      </c>
      <c r="C22" s="12">
        <v>139</v>
      </c>
      <c r="D22" s="42">
        <v>139</v>
      </c>
      <c r="E22" s="42"/>
      <c r="F22" s="42">
        <f t="shared" si="12"/>
      </c>
      <c r="G22" s="2"/>
      <c r="H22" s="2"/>
      <c r="I22" s="23"/>
      <c r="J22" s="7"/>
      <c r="K22" s="7"/>
      <c r="L22" s="26"/>
      <c r="M22" s="26"/>
      <c r="N22" s="6"/>
      <c r="O22" s="6"/>
      <c r="P22" s="9">
        <f t="shared" si="0"/>
      </c>
      <c r="Q22" s="10">
        <f t="shared" si="1"/>
      </c>
      <c r="R22" s="13">
        <f t="shared" si="2"/>
      </c>
      <c r="S22" s="11">
        <f t="shared" si="3"/>
      </c>
      <c r="T22" s="47"/>
      <c r="U22" s="36"/>
      <c r="V22" s="38">
        <f t="shared" si="4"/>
      </c>
      <c r="W22" s="48">
        <f t="shared" si="5"/>
      </c>
      <c r="X22" s="49">
        <f t="shared" si="6"/>
      </c>
    </row>
    <row r="23" spans="1:24" ht="12.75">
      <c r="A23" s="15"/>
      <c r="B23" s="15"/>
      <c r="C23" s="15"/>
      <c r="D23" s="22"/>
      <c r="E23" s="22"/>
      <c r="F23" s="22"/>
      <c r="G23" s="2"/>
      <c r="H23" s="2"/>
      <c r="I23" s="23"/>
      <c r="J23" s="7"/>
      <c r="K23" s="7"/>
      <c r="L23" s="26"/>
      <c r="M23" s="26"/>
      <c r="N23" s="6"/>
      <c r="O23" s="6"/>
      <c r="P23" s="9">
        <f t="shared" si="0"/>
      </c>
      <c r="Q23" s="10">
        <f t="shared" si="1"/>
      </c>
      <c r="R23" s="13">
        <f t="shared" si="2"/>
      </c>
      <c r="S23" s="11">
        <f t="shared" si="3"/>
      </c>
      <c r="T23" s="47"/>
      <c r="U23" s="36"/>
      <c r="V23" s="38">
        <f t="shared" si="4"/>
      </c>
      <c r="W23" s="48">
        <f t="shared" si="5"/>
      </c>
      <c r="X23" s="49">
        <f t="shared" si="6"/>
      </c>
    </row>
    <row r="24" spans="1:24" ht="12.75">
      <c r="A24" s="52" t="s">
        <v>28</v>
      </c>
      <c r="B24" s="53"/>
      <c r="C24" s="53"/>
      <c r="D24" s="53"/>
      <c r="E24" s="53"/>
      <c r="F24" s="54"/>
      <c r="G24" s="2"/>
      <c r="H24" s="2"/>
      <c r="I24" s="23"/>
      <c r="J24" s="7"/>
      <c r="K24" s="7"/>
      <c r="L24" s="26"/>
      <c r="M24" s="26"/>
      <c r="N24" s="6"/>
      <c r="O24" s="6"/>
      <c r="P24" s="9">
        <f t="shared" si="0"/>
      </c>
      <c r="Q24" s="10">
        <f t="shared" si="1"/>
      </c>
      <c r="R24" s="13">
        <f t="shared" si="2"/>
      </c>
      <c r="S24" s="11">
        <f t="shared" si="3"/>
      </c>
      <c r="T24" s="47"/>
      <c r="U24" s="36"/>
      <c r="V24" s="38">
        <f t="shared" si="4"/>
      </c>
      <c r="W24" s="48">
        <f t="shared" si="5"/>
      </c>
      <c r="X24" s="49">
        <f t="shared" si="6"/>
      </c>
    </row>
    <row r="25" spans="1:24" ht="12.75">
      <c r="A25" s="17" t="s">
        <v>0</v>
      </c>
      <c r="B25" s="17" t="s">
        <v>1</v>
      </c>
      <c r="C25" s="39" t="s">
        <v>0</v>
      </c>
      <c r="D25" s="20"/>
      <c r="E25" s="20"/>
      <c r="F25" s="20"/>
      <c r="G25" s="2"/>
      <c r="H25" s="2"/>
      <c r="I25" s="23"/>
      <c r="J25" s="7"/>
      <c r="K25" s="7"/>
      <c r="L25" s="26"/>
      <c r="M25" s="26"/>
      <c r="N25" s="6"/>
      <c r="O25" s="6"/>
      <c r="P25" s="9">
        <f t="shared" si="0"/>
      </c>
      <c r="Q25" s="10">
        <f t="shared" si="1"/>
      </c>
      <c r="R25" s="13">
        <f t="shared" si="2"/>
      </c>
      <c r="S25" s="11">
        <f t="shared" si="3"/>
      </c>
      <c r="T25" s="47"/>
      <c r="U25" s="36"/>
      <c r="V25" s="38">
        <f t="shared" si="4"/>
      </c>
      <c r="W25" s="48">
        <f t="shared" si="5"/>
      </c>
      <c r="X25" s="49">
        <f t="shared" si="6"/>
      </c>
    </row>
    <row r="26" spans="1:24" ht="12.75">
      <c r="A26" s="37" t="s">
        <v>2</v>
      </c>
      <c r="B26" s="18">
        <v>360</v>
      </c>
      <c r="C26" s="40" t="s">
        <v>2</v>
      </c>
      <c r="D26" s="20"/>
      <c r="E26" s="20"/>
      <c r="F26" s="20"/>
      <c r="G26" s="2"/>
      <c r="H26" s="2"/>
      <c r="I26" s="23"/>
      <c r="J26" s="7"/>
      <c r="K26" s="7"/>
      <c r="L26" s="26"/>
      <c r="M26" s="26"/>
      <c r="N26" s="6"/>
      <c r="O26" s="6"/>
      <c r="P26" s="9">
        <f t="shared" si="0"/>
      </c>
      <c r="Q26" s="10">
        <f t="shared" si="1"/>
      </c>
      <c r="R26" s="13">
        <f t="shared" si="2"/>
      </c>
      <c r="S26" s="11">
        <f t="shared" si="3"/>
      </c>
      <c r="T26" s="47"/>
      <c r="U26" s="36"/>
      <c r="V26" s="38">
        <f t="shared" si="4"/>
      </c>
      <c r="W26" s="48">
        <f t="shared" si="5"/>
      </c>
      <c r="X26" s="49">
        <f t="shared" si="6"/>
      </c>
    </row>
    <row r="27" spans="1:24" ht="12.75">
      <c r="A27" s="37" t="s">
        <v>41</v>
      </c>
      <c r="B27" s="18">
        <v>320</v>
      </c>
      <c r="C27" s="40" t="s">
        <v>41</v>
      </c>
      <c r="E27" s="20"/>
      <c r="F27" s="20"/>
      <c r="G27" s="2"/>
      <c r="H27" s="2"/>
      <c r="I27" s="23"/>
      <c r="J27" s="7"/>
      <c r="K27" s="7"/>
      <c r="L27" s="26"/>
      <c r="M27" s="26"/>
      <c r="N27" s="6"/>
      <c r="O27" s="6"/>
      <c r="P27" s="9">
        <f t="shared" si="0"/>
      </c>
      <c r="Q27" s="10">
        <f t="shared" si="1"/>
      </c>
      <c r="R27" s="13">
        <f t="shared" si="2"/>
      </c>
      <c r="S27" s="11">
        <f t="shared" si="3"/>
      </c>
      <c r="T27" s="47"/>
      <c r="U27" s="36"/>
      <c r="V27" s="38">
        <f t="shared" si="4"/>
      </c>
      <c r="W27" s="48">
        <f t="shared" si="5"/>
      </c>
      <c r="X27" s="49">
        <f t="shared" si="6"/>
      </c>
    </row>
    <row r="28" spans="1:24" ht="12.75">
      <c r="A28" s="37" t="s">
        <v>3</v>
      </c>
      <c r="B28" s="18">
        <v>280</v>
      </c>
      <c r="C28" s="40" t="s">
        <v>3</v>
      </c>
      <c r="E28" s="20"/>
      <c r="F28" s="20"/>
      <c r="G28" s="2"/>
      <c r="H28" s="2"/>
      <c r="I28" s="23"/>
      <c r="J28" s="7"/>
      <c r="K28" s="7"/>
      <c r="L28" s="26"/>
      <c r="M28" s="26"/>
      <c r="N28" s="6"/>
      <c r="O28" s="6"/>
      <c r="P28" s="9">
        <f t="shared" si="0"/>
      </c>
      <c r="Q28" s="10">
        <f t="shared" si="1"/>
      </c>
      <c r="R28" s="13">
        <f t="shared" si="2"/>
      </c>
      <c r="S28" s="11">
        <f t="shared" si="3"/>
      </c>
      <c r="T28" s="47"/>
      <c r="U28" s="36"/>
      <c r="V28" s="38">
        <f t="shared" si="4"/>
      </c>
      <c r="W28" s="48">
        <f t="shared" si="5"/>
      </c>
      <c r="X28" s="49">
        <f t="shared" si="6"/>
      </c>
    </row>
    <row r="29" spans="1:24" ht="12.75">
      <c r="A29" s="37" t="s">
        <v>4</v>
      </c>
      <c r="B29" s="18">
        <v>240</v>
      </c>
      <c r="C29" s="40" t="s">
        <v>4</v>
      </c>
      <c r="E29" s="20"/>
      <c r="F29" s="20"/>
      <c r="G29" s="2"/>
      <c r="H29" s="2"/>
      <c r="I29" s="23"/>
      <c r="J29" s="7"/>
      <c r="K29" s="7"/>
      <c r="L29" s="26"/>
      <c r="M29" s="26"/>
      <c r="N29" s="6"/>
      <c r="O29" s="6"/>
      <c r="P29" s="9">
        <f t="shared" si="0"/>
      </c>
      <c r="Q29" s="10">
        <f t="shared" si="1"/>
      </c>
      <c r="R29" s="13">
        <f t="shared" si="2"/>
      </c>
      <c r="S29" s="11">
        <f t="shared" si="3"/>
      </c>
      <c r="T29" s="47"/>
      <c r="U29" s="36"/>
      <c r="V29" s="38">
        <f t="shared" si="4"/>
      </c>
      <c r="W29" s="48">
        <f t="shared" si="5"/>
      </c>
      <c r="X29" s="49">
        <f t="shared" si="6"/>
      </c>
    </row>
    <row r="30" spans="1:24" ht="12.75">
      <c r="A30" s="37" t="s">
        <v>5</v>
      </c>
      <c r="B30" s="18">
        <v>200</v>
      </c>
      <c r="C30" s="40" t="s">
        <v>5</v>
      </c>
      <c r="E30" s="20"/>
      <c r="F30" s="20"/>
      <c r="G30" s="2"/>
      <c r="H30" s="2"/>
      <c r="I30" s="23"/>
      <c r="J30" s="7"/>
      <c r="K30" s="7"/>
      <c r="L30" s="26"/>
      <c r="M30" s="26"/>
      <c r="N30" s="6"/>
      <c r="O30" s="6"/>
      <c r="P30" s="9">
        <f t="shared" si="0"/>
      </c>
      <c r="Q30" s="10">
        <f t="shared" si="1"/>
      </c>
      <c r="R30" s="13">
        <f t="shared" si="2"/>
      </c>
      <c r="S30" s="11">
        <f t="shared" si="3"/>
      </c>
      <c r="T30" s="47"/>
      <c r="U30" s="36"/>
      <c r="V30" s="38">
        <f t="shared" si="4"/>
      </c>
      <c r="W30" s="48">
        <f t="shared" si="5"/>
      </c>
      <c r="X30" s="49">
        <f t="shared" si="6"/>
      </c>
    </row>
    <row r="31" spans="1:24" ht="12.75">
      <c r="A31" s="37" t="s">
        <v>7</v>
      </c>
      <c r="B31" s="18">
        <v>160</v>
      </c>
      <c r="C31" s="40" t="s">
        <v>7</v>
      </c>
      <c r="E31" s="20"/>
      <c r="F31" s="20"/>
      <c r="G31" s="2"/>
      <c r="H31" s="2"/>
      <c r="I31" s="23"/>
      <c r="J31" s="7"/>
      <c r="K31" s="7"/>
      <c r="L31" s="26"/>
      <c r="M31" s="26"/>
      <c r="N31" s="6"/>
      <c r="O31" s="6"/>
      <c r="P31" s="9">
        <f t="shared" si="0"/>
      </c>
      <c r="Q31" s="10">
        <f t="shared" si="1"/>
      </c>
      <c r="R31" s="13">
        <f t="shared" si="2"/>
      </c>
      <c r="S31" s="11">
        <f t="shared" si="3"/>
      </c>
      <c r="T31" s="47"/>
      <c r="U31" s="36"/>
      <c r="V31" s="38">
        <f t="shared" si="4"/>
      </c>
      <c r="W31" s="48">
        <f t="shared" si="5"/>
      </c>
      <c r="X31" s="49">
        <f t="shared" si="6"/>
      </c>
    </row>
    <row r="32" spans="1:24" ht="12.75">
      <c r="A32" s="37" t="s">
        <v>12</v>
      </c>
      <c r="B32" s="18">
        <v>120</v>
      </c>
      <c r="C32" s="40" t="s">
        <v>12</v>
      </c>
      <c r="E32" s="20"/>
      <c r="F32" s="20"/>
      <c r="G32" s="2"/>
      <c r="H32" s="2"/>
      <c r="I32" s="23"/>
      <c r="J32" s="7"/>
      <c r="K32" s="7"/>
      <c r="L32" s="26"/>
      <c r="M32" s="26"/>
      <c r="N32" s="6"/>
      <c r="O32" s="6"/>
      <c r="P32" s="9">
        <f t="shared" si="0"/>
      </c>
      <c r="Q32" s="10">
        <f t="shared" si="1"/>
      </c>
      <c r="R32" s="13">
        <f t="shared" si="2"/>
      </c>
      <c r="S32" s="11">
        <f t="shared" si="3"/>
      </c>
      <c r="T32" s="47"/>
      <c r="U32" s="36"/>
      <c r="V32" s="38">
        <f t="shared" si="4"/>
      </c>
      <c r="W32" s="48">
        <f t="shared" si="5"/>
      </c>
      <c r="X32" s="49">
        <f t="shared" si="6"/>
      </c>
    </row>
    <row r="33" spans="1:24" ht="12.75">
      <c r="A33" s="37" t="s">
        <v>13</v>
      </c>
      <c r="B33" s="18">
        <v>80</v>
      </c>
      <c r="C33" s="40" t="s">
        <v>13</v>
      </c>
      <c r="E33" s="20"/>
      <c r="F33" s="20"/>
      <c r="G33" s="2"/>
      <c r="H33" s="2"/>
      <c r="I33" s="23"/>
      <c r="J33" s="7"/>
      <c r="K33" s="7"/>
      <c r="L33" s="26"/>
      <c r="M33" s="26"/>
      <c r="N33" s="6"/>
      <c r="O33" s="6"/>
      <c r="P33" s="9">
        <f t="shared" si="0"/>
      </c>
      <c r="Q33" s="10">
        <f t="shared" si="1"/>
      </c>
      <c r="R33" s="13">
        <f t="shared" si="2"/>
      </c>
      <c r="S33" s="11">
        <f t="shared" si="3"/>
      </c>
      <c r="T33" s="47"/>
      <c r="U33" s="36"/>
      <c r="V33" s="38">
        <f t="shared" si="4"/>
      </c>
      <c r="W33" s="48">
        <f t="shared" si="5"/>
      </c>
      <c r="X33" s="49">
        <f t="shared" si="6"/>
      </c>
    </row>
    <row r="34" spans="1:24" ht="12.75">
      <c r="A34" s="37" t="s">
        <v>6</v>
      </c>
      <c r="B34" s="18">
        <v>0</v>
      </c>
      <c r="C34" s="40" t="s">
        <v>6</v>
      </c>
      <c r="E34" s="20"/>
      <c r="F34" s="20"/>
      <c r="G34" s="2"/>
      <c r="H34" s="2"/>
      <c r="I34" s="23"/>
      <c r="J34" s="7"/>
      <c r="K34" s="7"/>
      <c r="L34" s="26"/>
      <c r="M34" s="26"/>
      <c r="N34" s="6"/>
      <c r="O34" s="6"/>
      <c r="P34" s="9">
        <f t="shared" si="0"/>
      </c>
      <c r="Q34" s="10">
        <f t="shared" si="1"/>
      </c>
      <c r="R34" s="13">
        <f t="shared" si="2"/>
      </c>
      <c r="S34" s="11">
        <f t="shared" si="3"/>
      </c>
      <c r="T34" s="47"/>
      <c r="U34" s="36"/>
      <c r="V34" s="38">
        <f t="shared" si="4"/>
      </c>
      <c r="W34" s="48">
        <f t="shared" si="5"/>
      </c>
      <c r="X34" s="49">
        <f t="shared" si="6"/>
      </c>
    </row>
    <row r="35" spans="1:24" ht="12.75">
      <c r="A35" s="34"/>
      <c r="C35" s="20"/>
      <c r="D35" s="20"/>
      <c r="E35" s="20"/>
      <c r="F35" s="20"/>
      <c r="G35" s="2"/>
      <c r="H35" s="2"/>
      <c r="I35" s="23"/>
      <c r="J35" s="7"/>
      <c r="K35" s="7"/>
      <c r="L35" s="26"/>
      <c r="M35" s="26"/>
      <c r="N35" s="6"/>
      <c r="O35" s="6"/>
      <c r="P35" s="9">
        <f t="shared" si="0"/>
      </c>
      <c r="Q35" s="10">
        <f t="shared" si="1"/>
      </c>
      <c r="R35" s="13">
        <f t="shared" si="2"/>
      </c>
      <c r="S35" s="11">
        <f t="shared" si="3"/>
      </c>
      <c r="T35" s="47"/>
      <c r="U35" s="36"/>
      <c r="V35" s="38">
        <f t="shared" si="4"/>
      </c>
      <c r="W35" s="48">
        <f t="shared" si="5"/>
      </c>
      <c r="X35" s="49">
        <f t="shared" si="6"/>
      </c>
    </row>
    <row r="36" spans="1:24" ht="12.75">
      <c r="A36" s="35"/>
      <c r="C36" s="20"/>
      <c r="G36" s="2"/>
      <c r="H36" s="2"/>
      <c r="I36" s="23"/>
      <c r="J36" s="7"/>
      <c r="K36" s="7"/>
      <c r="L36" s="26"/>
      <c r="M36" s="26"/>
      <c r="N36" s="6"/>
      <c r="O36" s="6"/>
      <c r="P36" s="9">
        <f t="shared" si="0"/>
      </c>
      <c r="Q36" s="10">
        <f t="shared" si="1"/>
      </c>
      <c r="R36" s="13">
        <f t="shared" si="2"/>
      </c>
      <c r="S36" s="11">
        <f t="shared" si="3"/>
      </c>
      <c r="T36" s="47"/>
      <c r="U36" s="36"/>
      <c r="V36" s="38">
        <f t="shared" si="4"/>
      </c>
      <c r="W36" s="48">
        <f t="shared" si="5"/>
      </c>
      <c r="X36" s="49">
        <f t="shared" si="6"/>
      </c>
    </row>
    <row r="37" spans="1:24" ht="12.75">
      <c r="A37" s="35"/>
      <c r="C37" s="20"/>
      <c r="G37" s="2"/>
      <c r="H37" s="2"/>
      <c r="I37" s="23"/>
      <c r="J37" s="7"/>
      <c r="K37" s="7"/>
      <c r="L37" s="26"/>
      <c r="M37" s="26"/>
      <c r="N37" s="6"/>
      <c r="O37" s="6"/>
      <c r="P37" s="9">
        <f t="shared" si="0"/>
      </c>
      <c r="Q37" s="10">
        <f t="shared" si="1"/>
      </c>
      <c r="R37" s="13">
        <f t="shared" si="2"/>
      </c>
      <c r="S37" s="11">
        <f t="shared" si="3"/>
      </c>
      <c r="T37" s="47"/>
      <c r="U37" s="36"/>
      <c r="V37" s="38">
        <f t="shared" si="4"/>
      </c>
      <c r="W37" s="48">
        <f t="shared" si="5"/>
      </c>
      <c r="X37" s="49">
        <f t="shared" si="6"/>
      </c>
    </row>
    <row r="38" spans="3:24" ht="12.75">
      <c r="C38" s="20"/>
      <c r="G38" s="2"/>
      <c r="H38" s="2"/>
      <c r="I38" s="23"/>
      <c r="J38" s="7"/>
      <c r="K38" s="7"/>
      <c r="L38" s="26"/>
      <c r="M38" s="26"/>
      <c r="N38" s="6"/>
      <c r="O38" s="6"/>
      <c r="P38" s="9">
        <f t="shared" si="0"/>
      </c>
      <c r="Q38" s="10">
        <f t="shared" si="1"/>
      </c>
      <c r="R38" s="13">
        <f t="shared" si="2"/>
      </c>
      <c r="S38" s="11">
        <f t="shared" si="3"/>
      </c>
      <c r="T38" s="47"/>
      <c r="U38" s="36"/>
      <c r="V38" s="38">
        <f t="shared" si="4"/>
      </c>
      <c r="W38" s="48">
        <f t="shared" si="5"/>
      </c>
      <c r="X38" s="49">
        <f t="shared" si="6"/>
      </c>
    </row>
    <row r="39" spans="3:24" ht="12.75">
      <c r="C39" s="20"/>
      <c r="G39" s="2"/>
      <c r="H39" s="2"/>
      <c r="I39" s="23"/>
      <c r="J39" s="7"/>
      <c r="K39" s="7"/>
      <c r="L39" s="26"/>
      <c r="M39" s="26"/>
      <c r="N39" s="6"/>
      <c r="O39" s="6"/>
      <c r="P39" s="9">
        <f t="shared" si="0"/>
      </c>
      <c r="Q39" s="10">
        <f t="shared" si="1"/>
      </c>
      <c r="R39" s="13">
        <f t="shared" si="2"/>
      </c>
      <c r="S39" s="11">
        <f t="shared" si="3"/>
      </c>
      <c r="T39" s="47"/>
      <c r="U39" s="36"/>
      <c r="V39" s="38">
        <f t="shared" si="4"/>
      </c>
      <c r="W39" s="48">
        <f t="shared" si="5"/>
      </c>
      <c r="X39" s="49">
        <f t="shared" si="6"/>
      </c>
    </row>
    <row r="40" spans="3:24" ht="12.75">
      <c r="C40" s="20"/>
      <c r="G40" s="2"/>
      <c r="H40" s="2"/>
      <c r="I40" s="23"/>
      <c r="J40" s="7"/>
      <c r="K40" s="7"/>
      <c r="L40" s="26"/>
      <c r="M40" s="26"/>
      <c r="N40" s="6"/>
      <c r="O40" s="6"/>
      <c r="P40" s="9">
        <f t="shared" si="0"/>
      </c>
      <c r="Q40" s="10">
        <f t="shared" si="1"/>
      </c>
      <c r="R40" s="13">
        <f t="shared" si="2"/>
      </c>
      <c r="S40" s="11">
        <f t="shared" si="3"/>
      </c>
      <c r="T40" s="47"/>
      <c r="U40" s="36"/>
      <c r="V40" s="38">
        <f t="shared" si="4"/>
      </c>
      <c r="W40" s="48">
        <f t="shared" si="5"/>
      </c>
      <c r="X40" s="49">
        <f t="shared" si="6"/>
      </c>
    </row>
    <row r="41" spans="3:24" ht="12.75">
      <c r="C41" s="20"/>
      <c r="G41" s="2"/>
      <c r="H41" s="2"/>
      <c r="I41" s="23"/>
      <c r="J41" s="7"/>
      <c r="K41" s="7"/>
      <c r="L41" s="26"/>
      <c r="M41" s="26"/>
      <c r="N41" s="6"/>
      <c r="O41" s="6"/>
      <c r="P41" s="9">
        <f t="shared" si="0"/>
      </c>
      <c r="Q41" s="10">
        <f t="shared" si="1"/>
      </c>
      <c r="R41" s="13">
        <f t="shared" si="2"/>
      </c>
      <c r="S41" s="11">
        <f t="shared" si="3"/>
      </c>
      <c r="T41" s="47"/>
      <c r="U41" s="36"/>
      <c r="V41" s="38">
        <f t="shared" si="4"/>
      </c>
      <c r="W41" s="48">
        <f t="shared" si="5"/>
      </c>
      <c r="X41" s="49">
        <f t="shared" si="6"/>
      </c>
    </row>
    <row r="42" spans="3:24" ht="12.75">
      <c r="C42" s="20"/>
      <c r="G42" s="2"/>
      <c r="H42" s="2"/>
      <c r="I42" s="23"/>
      <c r="J42" s="7"/>
      <c r="K42" s="7"/>
      <c r="L42" s="26"/>
      <c r="M42" s="26"/>
      <c r="N42" s="6"/>
      <c r="O42" s="6"/>
      <c r="P42" s="9">
        <f t="shared" si="0"/>
      </c>
      <c r="Q42" s="10">
        <f t="shared" si="1"/>
      </c>
      <c r="R42" s="13">
        <f t="shared" si="2"/>
      </c>
      <c r="S42" s="11">
        <f t="shared" si="3"/>
      </c>
      <c r="T42" s="47"/>
      <c r="U42" s="36"/>
      <c r="V42" s="38">
        <f t="shared" si="4"/>
      </c>
      <c r="W42" s="48">
        <f t="shared" si="5"/>
      </c>
      <c r="X42" s="49">
        <f t="shared" si="6"/>
      </c>
    </row>
    <row r="43" spans="7:24" ht="12.75">
      <c r="G43" s="2"/>
      <c r="H43" s="2"/>
      <c r="I43" s="23"/>
      <c r="J43" s="7"/>
      <c r="K43" s="7"/>
      <c r="L43" s="26"/>
      <c r="M43" s="26"/>
      <c r="N43" s="6"/>
      <c r="O43" s="6"/>
      <c r="P43" s="9">
        <f t="shared" si="0"/>
      </c>
      <c r="Q43" s="10">
        <f t="shared" si="1"/>
      </c>
      <c r="R43" s="13">
        <f t="shared" si="2"/>
      </c>
      <c r="S43" s="11">
        <f t="shared" si="3"/>
      </c>
      <c r="T43" s="47"/>
      <c r="U43" s="36"/>
      <c r="V43" s="38">
        <f t="shared" si="4"/>
      </c>
      <c r="W43" s="48">
        <f t="shared" si="5"/>
      </c>
      <c r="X43" s="49">
        <f t="shared" si="6"/>
      </c>
    </row>
    <row r="44" spans="7:24" ht="12.75">
      <c r="G44" s="2"/>
      <c r="H44" s="2"/>
      <c r="I44" s="23"/>
      <c r="J44" s="7"/>
      <c r="K44" s="7"/>
      <c r="L44" s="26"/>
      <c r="M44" s="26"/>
      <c r="N44" s="6"/>
      <c r="O44" s="6"/>
      <c r="P44" s="9">
        <f t="shared" si="0"/>
      </c>
      <c r="Q44" s="10">
        <f t="shared" si="1"/>
      </c>
      <c r="R44" s="13">
        <f t="shared" si="2"/>
      </c>
      <c r="S44" s="11">
        <f t="shared" si="3"/>
      </c>
      <c r="T44" s="47"/>
      <c r="U44" s="36"/>
      <c r="V44" s="38">
        <f t="shared" si="4"/>
      </c>
      <c r="W44" s="48">
        <f t="shared" si="5"/>
      </c>
      <c r="X44" s="49">
        <f t="shared" si="6"/>
      </c>
    </row>
    <row r="45" spans="7:24" ht="12.75">
      <c r="G45" s="2"/>
      <c r="H45" s="2"/>
      <c r="I45" s="23"/>
      <c r="J45" s="7"/>
      <c r="K45" s="7"/>
      <c r="L45" s="26"/>
      <c r="M45" s="26"/>
      <c r="N45" s="6"/>
      <c r="O45" s="6"/>
      <c r="P45" s="9">
        <f t="shared" si="0"/>
      </c>
      <c r="Q45" s="10">
        <f t="shared" si="1"/>
      </c>
      <c r="R45" s="13">
        <f t="shared" si="2"/>
      </c>
      <c r="S45" s="11">
        <f t="shared" si="3"/>
      </c>
      <c r="T45" s="47"/>
      <c r="U45" s="36"/>
      <c r="V45" s="38">
        <f t="shared" si="4"/>
      </c>
      <c r="W45" s="48">
        <f t="shared" si="5"/>
      </c>
      <c r="X45" s="49">
        <f t="shared" si="6"/>
      </c>
    </row>
    <row r="46" spans="7:24" ht="12.75">
      <c r="G46" s="2"/>
      <c r="H46" s="2"/>
      <c r="I46" s="23"/>
      <c r="J46" s="7"/>
      <c r="K46" s="7"/>
      <c r="L46" s="26"/>
      <c r="M46" s="26"/>
      <c r="N46" s="6"/>
      <c r="O46" s="6"/>
      <c r="P46" s="9">
        <f t="shared" si="0"/>
      </c>
      <c r="Q46" s="10">
        <f t="shared" si="1"/>
      </c>
      <c r="R46" s="13">
        <f t="shared" si="2"/>
      </c>
      <c r="S46" s="11">
        <f t="shared" si="3"/>
      </c>
      <c r="T46" s="47"/>
      <c r="U46" s="36"/>
      <c r="V46" s="38">
        <f t="shared" si="4"/>
      </c>
      <c r="W46" s="48">
        <f t="shared" si="5"/>
      </c>
      <c r="X46" s="49">
        <f t="shared" si="6"/>
      </c>
    </row>
    <row r="47" spans="7:24" ht="12.75">
      <c r="G47" s="2"/>
      <c r="H47" s="2"/>
      <c r="I47" s="23"/>
      <c r="J47" s="7"/>
      <c r="K47" s="7"/>
      <c r="L47" s="26"/>
      <c r="M47" s="26"/>
      <c r="N47" s="6"/>
      <c r="O47" s="6"/>
      <c r="P47" s="9">
        <f t="shared" si="0"/>
      </c>
      <c r="Q47" s="10">
        <f t="shared" si="1"/>
      </c>
      <c r="R47" s="13">
        <f t="shared" si="2"/>
      </c>
      <c r="S47" s="11">
        <f t="shared" si="3"/>
      </c>
      <c r="T47" s="47"/>
      <c r="U47" s="36"/>
      <c r="V47" s="38">
        <f t="shared" si="4"/>
      </c>
      <c r="W47" s="48">
        <f t="shared" si="5"/>
      </c>
      <c r="X47" s="49">
        <f t="shared" si="6"/>
      </c>
    </row>
    <row r="48" spans="7:24" ht="12.75">
      <c r="G48" s="2"/>
      <c r="H48" s="2"/>
      <c r="I48" s="23"/>
      <c r="J48" s="7"/>
      <c r="K48" s="7"/>
      <c r="L48" s="26"/>
      <c r="M48" s="26"/>
      <c r="N48" s="6"/>
      <c r="O48" s="6"/>
      <c r="P48" s="9">
        <f t="shared" si="0"/>
      </c>
      <c r="Q48" s="10">
        <f t="shared" si="1"/>
      </c>
      <c r="R48" s="13">
        <f t="shared" si="2"/>
      </c>
      <c r="S48" s="11">
        <f t="shared" si="3"/>
      </c>
      <c r="T48" s="47"/>
      <c r="U48" s="36"/>
      <c r="V48" s="38">
        <f t="shared" si="4"/>
      </c>
      <c r="W48" s="48">
        <f t="shared" si="5"/>
      </c>
      <c r="X48" s="49">
        <f t="shared" si="6"/>
      </c>
    </row>
    <row r="49" spans="7:24" ht="12.75">
      <c r="G49" s="2"/>
      <c r="H49" s="2"/>
      <c r="I49" s="23"/>
      <c r="J49" s="7"/>
      <c r="K49" s="7"/>
      <c r="L49" s="26"/>
      <c r="M49" s="26"/>
      <c r="N49" s="6"/>
      <c r="O49" s="6"/>
      <c r="P49" s="9">
        <f t="shared" si="0"/>
      </c>
      <c r="Q49" s="10">
        <f t="shared" si="1"/>
      </c>
      <c r="R49" s="13">
        <f t="shared" si="2"/>
      </c>
      <c r="S49" s="11">
        <f t="shared" si="3"/>
      </c>
      <c r="T49" s="47"/>
      <c r="U49" s="36"/>
      <c r="V49" s="38">
        <f t="shared" si="4"/>
      </c>
      <c r="W49" s="48">
        <f t="shared" si="5"/>
      </c>
      <c r="X49" s="49">
        <f t="shared" si="6"/>
      </c>
    </row>
    <row r="50" spans="7:24" ht="12.75">
      <c r="G50" s="2"/>
      <c r="H50" s="2"/>
      <c r="I50" s="23"/>
      <c r="J50" s="7"/>
      <c r="K50" s="7"/>
      <c r="L50" s="26"/>
      <c r="M50" s="26"/>
      <c r="N50" s="6"/>
      <c r="O50" s="6"/>
      <c r="P50" s="9">
        <f t="shared" si="0"/>
      </c>
      <c r="Q50" s="10">
        <f t="shared" si="1"/>
      </c>
      <c r="R50" s="13">
        <f t="shared" si="2"/>
      </c>
      <c r="S50" s="11">
        <f t="shared" si="3"/>
      </c>
      <c r="T50" s="47"/>
      <c r="U50" s="36"/>
      <c r="V50" s="38">
        <f t="shared" si="4"/>
      </c>
      <c r="W50" s="48">
        <f t="shared" si="5"/>
      </c>
      <c r="X50" s="49">
        <f t="shared" si="6"/>
      </c>
    </row>
    <row r="51" spans="7:24" ht="12.75">
      <c r="G51" s="2"/>
      <c r="H51" s="2"/>
      <c r="I51" s="23"/>
      <c r="J51" s="7"/>
      <c r="K51" s="7"/>
      <c r="L51" s="26"/>
      <c r="M51" s="26"/>
      <c r="N51" s="6"/>
      <c r="O51" s="6"/>
      <c r="P51" s="9">
        <f t="shared" si="0"/>
      </c>
      <c r="Q51" s="10">
        <f t="shared" si="1"/>
      </c>
      <c r="R51" s="13">
        <f t="shared" si="2"/>
      </c>
      <c r="S51" s="11">
        <f t="shared" si="3"/>
      </c>
      <c r="T51" s="47"/>
      <c r="U51" s="36"/>
      <c r="V51" s="38">
        <f t="shared" si="4"/>
      </c>
      <c r="W51" s="48">
        <f t="shared" si="5"/>
      </c>
      <c r="X51" s="49">
        <f t="shared" si="6"/>
      </c>
    </row>
    <row r="52" spans="7:24" ht="12.75">
      <c r="G52" s="2"/>
      <c r="H52" s="2"/>
      <c r="I52" s="23"/>
      <c r="J52" s="7"/>
      <c r="K52" s="7"/>
      <c r="L52" s="26"/>
      <c r="M52" s="26"/>
      <c r="N52" s="6"/>
      <c r="O52" s="6"/>
      <c r="P52" s="9">
        <f t="shared" si="0"/>
      </c>
      <c r="Q52" s="10">
        <f>IF(O52="","",IF(O52="H",IF(N52&lt;&gt;"",LOOKUP(N52,$B$5:$C$12)+(N52-LOOKUP(N52,$B$5:$B$12))/(LOOKUP(N52,$B$5:$B$12,$E$5:$E$12)-LOOKUP(N52,$B$5:$B$12,$B$5:$B$12))*(LOOKUP(N52,$B$5:$B$12,$D$5:$D$12)-LOOKUP(N52,$B$5:$C$12)),""),IF(O52="F",IF(N52&lt;&gt;"",LOOKUP(N52,$B$16:$C$22)+(N52-LOOKUP(N52,$B$16:$B$22))/(LOOKUP(N52,$B$16:$B$22,$E$16:$E$22)-LOOKUP(N52,$B$16:$B$22,$B$16:$B$22))*(LOOKUP(N52,$B$16:$B$22,$D$16:$D$22)-LOOKUP(N52,$B$16:$C$22)),""))))</f>
      </c>
      <c r="R52" s="13">
        <f t="shared" si="2"/>
      </c>
      <c r="S52" s="11">
        <f t="shared" si="3"/>
      </c>
      <c r="T52" s="47"/>
      <c r="U52" s="36"/>
      <c r="V52" s="38">
        <f t="shared" si="4"/>
      </c>
      <c r="W52" s="48">
        <f t="shared" si="5"/>
      </c>
      <c r="X52" s="49">
        <f t="shared" si="6"/>
      </c>
    </row>
  </sheetData>
  <sheetProtection password="C450" sheet="1" objects="1" scenarios="1" selectLockedCells="1"/>
  <mergeCells count="8">
    <mergeCell ref="A24:F24"/>
    <mergeCell ref="A14:C14"/>
    <mergeCell ref="T1:W1"/>
    <mergeCell ref="N1:Q1"/>
    <mergeCell ref="R1:S1"/>
    <mergeCell ref="A3:C3"/>
    <mergeCell ref="J1:K1"/>
    <mergeCell ref="L1:M1"/>
  </mergeCells>
  <conditionalFormatting sqref="V3:V52">
    <cfRule type="cellIs" priority="1" dxfId="0" operator="equal" stopIfTrue="1">
      <formula>"Aim higher!"</formula>
    </cfRule>
  </conditionalFormatting>
  <dataValidations count="11">
    <dataValidation type="list" operator="equal" showDropDown="1" showInputMessage="1" showErrorMessage="1" promptTitle="Tier for Unit C mock exam" prompt="Please enter either F or H" errorTitle="Invalid tier" error="Please enter F or H" sqref="O3:O52">
      <formula1>"F,f,H,h"</formula1>
    </dataValidation>
    <dataValidation type="whole" allowBlank="1" showInputMessage="1" showErrorMessage="1" promptTitle="Raw score for Unit C mock exam" prompt="Please enter a mark from 0 to 100" errorTitle="Raw score entry error" error="Please enter a number from 0 to 100." sqref="N3:N52">
      <formula1>0</formula1>
      <formula2>100</formula2>
    </dataValidation>
    <dataValidation type="whole" allowBlank="1" showInputMessage="1" showErrorMessage="1" promptTitle="UMS for Unit A first attempt " prompt="Please enter a UMS mark between 0 and 100. &#10;(nb. The maximum UMS for the Foundation option is 69)" errorTitle="UMS entry error" error="Please enter a number between 0 and 100." sqref="J3:J52">
      <formula1>0</formula1>
      <formula2>100</formula2>
    </dataValidation>
    <dataValidation type="whole" allowBlank="1" showInputMessage="1" showErrorMessage="1" promptTitle="UMS for Unit A re-sit " prompt="Please enter a UMS mark between 0 and 100. &#10;(nb. The maximum UMS for the Foundation option is 69)" errorTitle="UMS entry error" error="Please enter a number between 0 and 100." sqref="K3:K52">
      <formula1>0</formula1>
      <formula2>100</formula2>
    </dataValidation>
    <dataValidation type="whole" allowBlank="1" showInputMessage="1" showErrorMessage="1" promptTitle="UMS for Unit B first attempt " prompt="Please enter a UMS mark between 0 and 100. &#10;(nb. The maximum UMS for the Foundation option is 69)" errorTitle="UMS entry error" error="Please enter a number between 0 and 100." sqref="L3:L52">
      <formula1>0</formula1>
      <formula2>100</formula2>
    </dataValidation>
    <dataValidation type="whole" allowBlank="1" showInputMessage="1" showErrorMessage="1" promptTitle="UMS for Unit B re-sit " prompt="Please enter a UMS mark between 0 and 100. &#10;(nb. The maximum UMS for the Foundation option is 69)" errorTitle="UMS entry error" error="Please enter a number between 0 and 100." sqref="M3:M52">
      <formula1>0</formula1>
      <formula2>100</formula2>
    </dataValidation>
    <dataValidation type="list" operator="equal" showInputMessage="1" showErrorMessage="1" promptTitle="Select target overall grade" prompt="Remember to check all grades to see what is possible - the Unit C tier does not completely restrict the set of available grades." errorTitle="Potentially invalid grade" error="Please enter a grade from A* to G." sqref="T3:T52">
      <formula1>"A*,A,B,C,D,E,F,G"</formula1>
    </dataValidation>
    <dataValidation type="list" operator="equal" showDropDown="1" showInputMessage="1" showErrorMessage="1" promptTitle="Tier of entry for Unit C exam" prompt="Please enter either F or H" errorTitle="Invalid tier" error="Please enter F or H" sqref="U3:U52">
      <formula1>"F,f,H,h"</formula1>
    </dataValidation>
    <dataValidation type="whole" allowBlank="1" showInputMessage="1" showErrorMessage="1" errorTitle="Threshold entry error" error="Please enter a number between 0 and 100." sqref="B6 B17">
      <formula1>0</formula1>
      <formula2>100</formula2>
    </dataValidation>
    <dataValidation type="whole" allowBlank="1" showInputMessage="1" showErrorMessage="1" errorTitle="Threshold entry error" error="Please enter a number between the preceding threshold and 100." sqref="B21">
      <formula1>B20</formula1>
      <formula2>100</formula2>
    </dataValidation>
    <dataValidation type="whole" allowBlank="1" showInputMessage="1" showErrorMessage="1" errorTitle="Threshold entry error" error="Please enter a number between the preceding threshold and 100." sqref="B7 B8 B9 B10 B11 B18 B19 B20">
      <formula1>B6</formula1>
      <formula2>100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Smith</dc:creator>
  <cp:keywords/>
  <dc:description/>
  <cp:lastModifiedBy>Kevin Smith</cp:lastModifiedBy>
  <cp:lastPrinted>2007-11-27T16:34:59Z</cp:lastPrinted>
  <dcterms:created xsi:type="dcterms:W3CDTF">2007-11-27T15:47:35Z</dcterms:created>
  <dcterms:modified xsi:type="dcterms:W3CDTF">2010-05-19T10:18:33Z</dcterms:modified>
  <cp:category/>
  <cp:version/>
  <cp:contentType/>
  <cp:contentStatus/>
</cp:coreProperties>
</file>